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01-2023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<sst xmlns="http://schemas.openxmlformats.org/spreadsheetml/2006/main" count="46" uniqueCount="22">
  <si>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 xml:space="preserve">4HS </t>
  </si>
  <si>
    <t>basico</t>
  </si>
  <si>
    <t>no rem</t>
  </si>
  <si>
    <t>dias</t>
  </si>
  <si>
    <t>$</t>
  </si>
  <si>
    <t>desc dias</t>
  </si>
  <si>
    <t>presentismo</t>
  </si>
  <si>
    <t>antigüedad</t>
  </si>
  <si>
    <t>total</t>
  </si>
  <si>
    <t>retenciones</t>
  </si>
  <si>
    <t>anticipo</t>
  </si>
  <si>
    <t>redondeo</t>
  </si>
  <si>
    <t>neto</t>
  </si>
  <si>
    <t>vacaciones</t>
  </si>
  <si>
    <t>deposito</t>
  </si>
  <si>
    <t>neto de mas</t>
  </si>
  <si>
    <t>Premio (21)</t>
  </si>
  <si>
    <t>neto mes normal</t>
  </si>
  <si>
    <t>Adm A</t>
  </si>
  <si>
    <t>EMPLEADO 1 NOMBRE APELLIDO</t>
  </si>
  <si>
    <t>EMPLEADO 2 NOMBRE APPELIDO</t>
  </si>
  <si>
    <t>Liquidacion Sueldos EMPRESA S.A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</si>
</sst>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69" fontId="0" fillId="0" borderId="10" xfId="49" applyFont="1" applyBorder="1" applyAlignment="1">
      <alignment/>
    </xf>
    <xf numFmtId="169" fontId="0" fillId="0" borderId="10" xfId="0" applyNumberFormat="1" applyBorder="1" applyAlignment="1">
      <alignment/>
    </xf>
    <xf numFmtId="169" fontId="0" fillId="35" borderId="10" xfId="0" applyNumberFormat="1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6" borderId="0" xfId="0" applyFill="1" applyAlignment="1">
      <alignment/>
    </xf>
    <xf numFmtId="169" fontId="0" fillId="36" borderId="10" xfId="0" applyNumberFormat="1" applyFill="1" applyBorder="1" applyAlignment="1">
      <alignment/>
    </xf>
    <xf numFmtId="9" fontId="0" fillId="36" borderId="0" xfId="0" applyNumberFormat="1" applyFill="1" applyAlignment="1">
      <alignment/>
    </xf>
    <xf numFmtId="10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169" fontId="35" fillId="0" borderId="10" xfId="49" applyFont="1" applyBorder="1" applyAlignment="1">
      <alignment/>
    </xf>
    <xf numFmtId="169" fontId="3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3"/>
  <sheetViews>
    <sheetView tabSelected="1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" sqref="K2"/>
    </sheetView>
  </sheetViews>
  <sheetFormatPr defaultColWidth="11.421875" defaultRowHeight="15"/>
  <cols>
    <col min="1" max="1" width="4.57421875" style="0" customWidth="1"/>
    <col min="2" max="2" width="28.7109375" style="0" bestFit="1" customWidth="1"/>
    <col min="3" max="3" width="12.421875" style="0" bestFit="1" customWidth="1"/>
    <col min="5" max="5" width="5.00390625" style="0" customWidth="1"/>
    <col min="7" max="7" width="5.140625" style="0" customWidth="1"/>
    <col min="8" max="8" width="14.8515625" style="0" bestFit="1" customWidth="1"/>
    <col min="9" max="9" width="6.57421875" style="0" customWidth="1"/>
    <col min="10" max="10" width="14.8515625" style="0" bestFit="1" customWidth="1"/>
    <col min="11" max="12" width="13.57421875" style="0" bestFit="1" customWidth="1"/>
    <col min="13" max="14" width="14.8515625" style="0" bestFit="1" customWidth="1"/>
    <col min="15" max="15" width="13.57421875" style="1" hidden="1" customWidth="1"/>
    <col min="16" max="19" width="12.140625" style="1" hidden="1" customWidth="1"/>
    <col min="20" max="20" width="12.140625" style="1" customWidth="1"/>
    <col min="21" max="21" width="14.421875" style="1" customWidth="1"/>
    <col min="22" max="22" width="11.421875" style="0" customWidth="1"/>
    <col min="23" max="23" width="14.8515625" style="0" hidden="1" customWidth="1"/>
    <col min="25" max="25" width="14.8515625" style="0" bestFit="1" customWidth="1"/>
    <col min="27" max="27" width="14.421875" style="0" bestFit="1" customWidth="1"/>
  </cols>
  <sheetData>
    <row r="1" spans="2:25" s="9" customFormat="1" ht="14.25">
      <c r="B1" s="9" t="s">
        <v>21</v>
      </c>
      <c r="F1" s="9" t="s">
        <v>1</v>
      </c>
      <c r="G1" s="9" t="s">
        <v>3</v>
      </c>
      <c r="H1" s="9" t="s">
        <v>4</v>
      </c>
      <c r="I1" s="9" t="s">
        <v>5</v>
      </c>
      <c r="J1" s="9" t="s">
        <v>4</v>
      </c>
      <c r="K1" s="9" t="s">
        <v>6</v>
      </c>
      <c r="L1" s="9" t="s">
        <v>7</v>
      </c>
      <c r="M1" s="9" t="s">
        <v>16</v>
      </c>
      <c r="N1" s="9" t="s">
        <v>8</v>
      </c>
      <c r="O1" s="11">
        <v>0.11</v>
      </c>
      <c r="P1" s="11">
        <v>0.03</v>
      </c>
      <c r="Q1" s="11">
        <v>0.03</v>
      </c>
      <c r="R1" s="11">
        <v>0.02</v>
      </c>
      <c r="S1" s="12">
        <v>0.005</v>
      </c>
      <c r="T1" s="13">
        <v>100</v>
      </c>
      <c r="U1" s="12" t="s">
        <v>9</v>
      </c>
      <c r="V1" s="9" t="s">
        <v>2</v>
      </c>
      <c r="W1" s="9" t="s">
        <v>10</v>
      </c>
      <c r="X1" s="9" t="s">
        <v>11</v>
      </c>
      <c r="Y1" s="9" t="s">
        <v>12</v>
      </c>
    </row>
    <row r="2" spans="2:27" s="2" customFormat="1" ht="15.75">
      <c r="B2" s="2" t="s">
        <v>19</v>
      </c>
      <c r="C2" s="3">
        <v>44501</v>
      </c>
      <c r="D2" s="2" t="s">
        <v>18</v>
      </c>
      <c r="E2" s="2" t="s">
        <v>0</v>
      </c>
      <c r="F2" s="4">
        <v>88135.92</v>
      </c>
      <c r="G2" s="2">
        <v>30</v>
      </c>
      <c r="H2" s="14">
        <f>+F2/2</f>
        <v>44067.96</v>
      </c>
      <c r="I2" s="2">
        <v>14</v>
      </c>
      <c r="J2" s="6">
        <f>+-(N12/30*I2)</f>
        <v>-22501.590020000003</v>
      </c>
      <c r="K2" s="6">
        <f>+(H2+L2)/12</f>
        <v>3709.0533</v>
      </c>
      <c r="L2" s="15">
        <f>+(H2)*1%</f>
        <v>440.6796</v>
      </c>
      <c r="M2" s="6"/>
      <c r="N2" s="7">
        <f>+H2+J2+K2+L2+M2</f>
        <v>25716.102879999995</v>
      </c>
      <c r="O2" s="8">
        <f>+N2*$O$1</f>
        <v>2828.7713167999996</v>
      </c>
      <c r="P2" s="8">
        <f>+N2*$P$1</f>
        <v>771.4830863999998</v>
      </c>
      <c r="Q2" s="8">
        <f>+(N2+V2)*$Q$1*2</f>
        <v>3116.1925727999997</v>
      </c>
      <c r="R2" s="8">
        <f>+(N2+V2)*$R$1</f>
        <v>1038.7308575999998</v>
      </c>
      <c r="S2" s="8">
        <f>+(N2+V2)*$S$1</f>
        <v>259.68271439999995</v>
      </c>
      <c r="T2" s="8">
        <v>100</v>
      </c>
      <c r="U2" s="7">
        <f>+SUM(O2:T2)</f>
        <v>8114.860547999999</v>
      </c>
      <c r="V2" s="2">
        <f>52440.88/2</f>
        <v>26220.44</v>
      </c>
      <c r="W2" s="5"/>
      <c r="X2" s="2">
        <v>0.32</v>
      </c>
      <c r="Y2" s="7">
        <f>+N2-U2+V2-W2+X2</f>
        <v>43822.002332</v>
      </c>
      <c r="Z2" s="2">
        <v>43822</v>
      </c>
      <c r="AA2" s="6">
        <f>+Z2-Y2</f>
        <v>-0.0023319999963860027</v>
      </c>
    </row>
    <row r="3" spans="2:27" s="2" customFormat="1" ht="15.75">
      <c r="B3" s="2" t="s">
        <v>20</v>
      </c>
      <c r="C3" s="3">
        <v>44805</v>
      </c>
      <c r="D3" s="2" t="s">
        <v>18</v>
      </c>
      <c r="E3" s="2" t="s">
        <v>0</v>
      </c>
      <c r="F3" s="4">
        <v>88135.92</v>
      </c>
      <c r="G3" s="2">
        <v>30</v>
      </c>
      <c r="H3" s="5">
        <f>+F3/2</f>
        <v>44067.96</v>
      </c>
      <c r="I3" s="2">
        <v>4</v>
      </c>
      <c r="J3" s="6">
        <f>+-(N13/30*I3)</f>
        <v>-6365.372</v>
      </c>
      <c r="K3" s="6">
        <f>+(H3+L3)/12</f>
        <v>3672.33</v>
      </c>
      <c r="L3" s="15">
        <f>+(H3)*0%</f>
        <v>0</v>
      </c>
      <c r="M3" s="6"/>
      <c r="N3" s="7">
        <f>+H3+J3+K3+L3+M3</f>
        <v>41374.918</v>
      </c>
      <c r="O3" s="8">
        <f>+N3*$O$1</f>
        <v>4551.24098</v>
      </c>
      <c r="P3" s="8">
        <f>+N3*$P$1</f>
        <v>1241.2475399999998</v>
      </c>
      <c r="Q3" s="8">
        <f>+(N3+V3)*$Q$1*2</f>
        <v>4055.7214799999992</v>
      </c>
      <c r="R3" s="8">
        <f>+(N3+V3)*$R$1</f>
        <v>1351.90716</v>
      </c>
      <c r="S3" s="8">
        <f>+(N3+V3)*$S$1</f>
        <v>337.97679</v>
      </c>
      <c r="T3" s="8">
        <v>100</v>
      </c>
      <c r="U3" s="7">
        <f>+SUM(O3:T3)</f>
        <v>11638.09395</v>
      </c>
      <c r="V3" s="2">
        <f>52440.88/2</f>
        <v>26220.44</v>
      </c>
      <c r="W3" s="5"/>
      <c r="X3" s="2">
        <v>0.74</v>
      </c>
      <c r="Y3" s="7">
        <f>+N3-U3+V3-W3+X3</f>
        <v>55958.004049999996</v>
      </c>
      <c r="Z3" s="2">
        <v>55958</v>
      </c>
      <c r="AA3" s="6">
        <f>+Z3-Y3</f>
        <v>-0.004049999995913822</v>
      </c>
    </row>
    <row r="4" ht="14.25">
      <c r="AA4" s="6"/>
    </row>
    <row r="5" spans="2:27" s="9" customFormat="1" ht="14.25">
      <c r="B5" s="9" t="s">
        <v>13</v>
      </c>
      <c r="W5" s="9" t="s">
        <v>14</v>
      </c>
      <c r="Y5" s="9" t="s">
        <v>15</v>
      </c>
      <c r="AA5" s="10"/>
    </row>
    <row r="6" spans="3:27" s="2" customFormat="1" ht="14.25">
      <c r="C6" s="3">
        <v>44501</v>
      </c>
      <c r="D6" s="2" t="s">
        <v>18</v>
      </c>
      <c r="E6" s="2" t="s">
        <v>0</v>
      </c>
      <c r="F6" s="4">
        <v>88135.92</v>
      </c>
      <c r="G6" s="2">
        <v>14</v>
      </c>
      <c r="H6" s="5">
        <f>+(F6/2)/25*G6</f>
        <v>24678.0576</v>
      </c>
      <c r="J6" s="6"/>
      <c r="K6" s="6">
        <f>+(H6+J6+L6)/12</f>
        <v>2077.069848</v>
      </c>
      <c r="L6" s="6">
        <f>+(H6+J6)*1%</f>
        <v>246.780576</v>
      </c>
      <c r="M6" s="6"/>
      <c r="N6" s="7">
        <f>+H6+J6+K6+L6</f>
        <v>27001.908024</v>
      </c>
      <c r="O6" s="8">
        <f>+N6*$O$1</f>
        <v>2970.20988264</v>
      </c>
      <c r="P6" s="8">
        <f>+N6*$P$1</f>
        <v>810.05724072</v>
      </c>
      <c r="Q6" s="8">
        <f>+(N6+V6)*$Q$1*2</f>
        <v>1620.11448144</v>
      </c>
      <c r="R6" s="8">
        <f>+(N6+V6)*$R$1</f>
        <v>540.03816048</v>
      </c>
      <c r="S6" s="8">
        <f>+(N6+V6)*$S$1</f>
        <v>135.00954012</v>
      </c>
      <c r="T6" s="8"/>
      <c r="U6" s="7">
        <f>+SUM(O6:T6)</f>
        <v>6075.429305400001</v>
      </c>
      <c r="X6" s="2">
        <v>0.52</v>
      </c>
      <c r="Y6" s="7">
        <f>+N6-U6+V6-W6+X6</f>
        <v>20926.9987186</v>
      </c>
      <c r="Z6" s="2">
        <v>20927</v>
      </c>
      <c r="AA6" s="6">
        <f>+Z6-Y6</f>
        <v>0.0012814000001526438</v>
      </c>
    </row>
    <row r="7" spans="3:27" s="2" customFormat="1" ht="14.25">
      <c r="C7" s="3">
        <v>44805</v>
      </c>
      <c r="D7" s="2" t="s">
        <v>18</v>
      </c>
      <c r="E7" s="2" t="s">
        <v>0</v>
      </c>
      <c r="F7" s="4">
        <v>88135.92</v>
      </c>
      <c r="G7" s="2">
        <v>4</v>
      </c>
      <c r="H7" s="5">
        <f>+(F7/2)/25*G7</f>
        <v>7050.8736</v>
      </c>
      <c r="J7" s="6"/>
      <c r="K7" s="6">
        <f>+(H7+J7+L7)/12</f>
        <v>587.5728</v>
      </c>
      <c r="L7" s="6">
        <f>+(H7+J7)*0%</f>
        <v>0</v>
      </c>
      <c r="M7" s="6"/>
      <c r="N7" s="7">
        <f>+H7+J7+K7+L7</f>
        <v>7638.4464</v>
      </c>
      <c r="O7" s="8">
        <f>+N7*$O$1</f>
        <v>840.229104</v>
      </c>
      <c r="P7" s="8">
        <f>+N7*$P$1</f>
        <v>229.153392</v>
      </c>
      <c r="Q7" s="8">
        <f>+(N7+V7)*$Q$1*2</f>
        <v>458.306784</v>
      </c>
      <c r="R7" s="8">
        <f>+(N7+V7)*$R$1</f>
        <v>152.768928</v>
      </c>
      <c r="S7" s="8">
        <f>+(N7+V7)*$S$1</f>
        <v>38.192232</v>
      </c>
      <c r="T7" s="8"/>
      <c r="U7" s="7">
        <f>+SUM(O7:T7)</f>
        <v>1718.6504400000001</v>
      </c>
      <c r="X7" s="2">
        <v>0.2</v>
      </c>
      <c r="Y7" s="7">
        <f>+N7-U7+V7-W7+X7</f>
        <v>5919.995959999999</v>
      </c>
      <c r="Z7" s="2">
        <v>5920</v>
      </c>
      <c r="AA7" s="6">
        <f>+Z7-Y7</f>
        <v>0.004040000000713917</v>
      </c>
    </row>
    <row r="11" spans="6:27" s="9" customFormat="1" ht="14.25" hidden="1">
      <c r="F11" s="9" t="s">
        <v>1</v>
      </c>
      <c r="G11" s="9" t="s">
        <v>3</v>
      </c>
      <c r="H11" s="9" t="s">
        <v>4</v>
      </c>
      <c r="I11" s="9" t="s">
        <v>5</v>
      </c>
      <c r="J11" s="9" t="s">
        <v>4</v>
      </c>
      <c r="K11" s="9" t="s">
        <v>6</v>
      </c>
      <c r="L11" s="9" t="s">
        <v>7</v>
      </c>
      <c r="N11" s="9" t="s">
        <v>8</v>
      </c>
      <c r="O11" s="11">
        <v>0.11</v>
      </c>
      <c r="P11" s="11">
        <v>0.03</v>
      </c>
      <c r="Q11" s="11">
        <v>0.03</v>
      </c>
      <c r="R11" s="11">
        <v>0.02</v>
      </c>
      <c r="S11" s="12">
        <v>0.005</v>
      </c>
      <c r="T11" s="13">
        <v>100</v>
      </c>
      <c r="U11" s="12" t="s">
        <v>9</v>
      </c>
      <c r="V11" s="9" t="s">
        <v>2</v>
      </c>
      <c r="W11" s="9" t="s">
        <v>10</v>
      </c>
      <c r="X11" s="9" t="s">
        <v>11</v>
      </c>
      <c r="Y11" s="9" t="s">
        <v>12</v>
      </c>
      <c r="AA11" s="9" t="s">
        <v>17</v>
      </c>
    </row>
    <row r="12" spans="3:27" s="2" customFormat="1" ht="15.75" hidden="1">
      <c r="C12" s="3">
        <v>44501</v>
      </c>
      <c r="D12" s="2" t="s">
        <v>18</v>
      </c>
      <c r="E12" s="2" t="s">
        <v>0</v>
      </c>
      <c r="F12" s="4">
        <v>88135.92</v>
      </c>
      <c r="G12" s="2">
        <v>30</v>
      </c>
      <c r="H12" s="14">
        <f>+F12/2</f>
        <v>44067.96</v>
      </c>
      <c r="J12" s="6">
        <f>+-(N21/30*14)</f>
        <v>0</v>
      </c>
      <c r="K12" s="6">
        <f>+(H12+L12)/12</f>
        <v>3709.0533</v>
      </c>
      <c r="L12" s="15">
        <f>+(H12)*1%</f>
        <v>440.6796</v>
      </c>
      <c r="M12" s="6"/>
      <c r="N12" s="7">
        <f>+H12+J12+K12+L12+M12</f>
        <v>48217.6929</v>
      </c>
      <c r="O12" s="8">
        <f>+N12*$O$1</f>
        <v>5303.946219</v>
      </c>
      <c r="P12" s="8">
        <f>+N12*$P$1</f>
        <v>1446.530787</v>
      </c>
      <c r="Q12" s="8">
        <f>+(N12+V12)*$Q$1*2</f>
        <v>4466.287974</v>
      </c>
      <c r="R12" s="8">
        <f>+(N12+V12)*$R$1</f>
        <v>1488.7626579999999</v>
      </c>
      <c r="S12" s="8">
        <f>+(N12+V12)*$S$1</f>
        <v>372.19066449999997</v>
      </c>
      <c r="T12" s="8">
        <v>100</v>
      </c>
      <c r="U12" s="7">
        <f>+SUM(O12:T12)</f>
        <v>13177.7183025</v>
      </c>
      <c r="V12" s="2">
        <f>52440.88/2</f>
        <v>26220.44</v>
      </c>
      <c r="W12" s="5"/>
      <c r="X12" s="2">
        <v>0.22</v>
      </c>
      <c r="Y12" s="7">
        <f>+N12-U12+V12-W12+X12</f>
        <v>61260.6345975</v>
      </c>
      <c r="Z12" s="2">
        <v>65834</v>
      </c>
      <c r="AA12" s="6">
        <f>+Z12-Y12</f>
        <v>4573.3654025</v>
      </c>
    </row>
    <row r="13" spans="3:27" s="2" customFormat="1" ht="15.75" hidden="1">
      <c r="C13" s="3">
        <v>44805</v>
      </c>
      <c r="D13" s="2" t="s">
        <v>18</v>
      </c>
      <c r="E13" s="2" t="s">
        <v>0</v>
      </c>
      <c r="F13" s="4">
        <v>88135.92</v>
      </c>
      <c r="G13" s="2">
        <v>30</v>
      </c>
      <c r="H13" s="5">
        <f>+F13/2</f>
        <v>44067.96</v>
      </c>
      <c r="J13" s="6">
        <f>+-(N22/30*14)</f>
        <v>0</v>
      </c>
      <c r="K13" s="6">
        <f>+(H13+L13)/12</f>
        <v>3672.33</v>
      </c>
      <c r="L13" s="15">
        <f>+(H13)*0%</f>
        <v>0</v>
      </c>
      <c r="M13" s="6"/>
      <c r="N13" s="7">
        <f>+H13+J13+K13+L13+M13</f>
        <v>47740.29</v>
      </c>
      <c r="O13" s="8">
        <f>+N13*$O$1</f>
        <v>5251.4319000000005</v>
      </c>
      <c r="P13" s="8">
        <f>+N13*$P$1</f>
        <v>1432.2087</v>
      </c>
      <c r="Q13" s="8">
        <f>+(N13+V13)*$Q$1*2</f>
        <v>4437.6438</v>
      </c>
      <c r="R13" s="8">
        <f>+(N13+V13)*$R$1</f>
        <v>1479.2146</v>
      </c>
      <c r="S13" s="8">
        <f>+(N13+V13)*$S$1</f>
        <v>369.80365</v>
      </c>
      <c r="T13" s="8">
        <v>100</v>
      </c>
      <c r="U13" s="7">
        <f>+SUM(O13:T13)</f>
        <v>13070.30265</v>
      </c>
      <c r="V13" s="2">
        <f>52440.88/2</f>
        <v>26220.44</v>
      </c>
      <c r="W13" s="5"/>
      <c r="X13" s="2">
        <v>0.76</v>
      </c>
      <c r="Y13" s="7">
        <f>+N13-U13+V13-W13+X13</f>
        <v>60891.18735</v>
      </c>
      <c r="Z13" s="2">
        <v>63752</v>
      </c>
      <c r="AA13" s="6">
        <f>+Z13-Y13</f>
        <v>2860.81265</v>
      </c>
    </row>
    <row r="14" ht="14.25" hidden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Vanina</dc:creator>
  <cp:keywords/>
  <dc:description/>
  <cp:lastModifiedBy>Lothaire Lang</cp:lastModifiedBy>
  <dcterms:created xsi:type="dcterms:W3CDTF">2023-01-26T14:07:36Z</dcterms:created>
  <dcterms:modified xsi:type="dcterms:W3CDTF">2023-01-31T15:44:57Z</dcterms:modified>
  <cp:category/>
  <cp:version/>
  <cp:contentType/>
  <cp:contentStatus/>
</cp:coreProperties>
</file>